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filterPrivacy="1" defaultThemeVersion="124226"/>
  <xr:revisionPtr revIDLastSave="0" documentId="13_ncr:1_{BCFCBAD3-E15C-46DA-92F7-66902FD873C3}" xr6:coauthVersionLast="47" xr6:coauthVersionMax="47" xr10:uidLastSave="{00000000-0000-0000-0000-000000000000}"/>
  <bookViews>
    <workbookView xWindow="-120" yWindow="-120" windowWidth="21840" windowHeight="13140" firstSheet="1" activeTab="1" xr2:uid="{00000000-000D-0000-FFFF-FFFF00000000}"/>
  </bookViews>
  <sheets>
    <sheet name="Availab 23-24" sheetId="4" state="hidden" r:id="rId1"/>
    <sheet name="Aug" sheetId="10" r:id="rId2"/>
  </sheets>
  <definedNames>
    <definedName name="_xlnm.Print_Area" localSheetId="1">Aug!$A$1:$I$36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10" l="1"/>
  <c r="G36" i="10"/>
  <c r="G35" i="10"/>
  <c r="H34" i="10"/>
  <c r="G33" i="10"/>
  <c r="G32" i="10"/>
  <c r="G31" i="10"/>
  <c r="H30" i="10"/>
  <c r="G30" i="10"/>
  <c r="H29" i="10"/>
  <c r="G29" i="10"/>
  <c r="H28" i="10"/>
  <c r="G28" i="10"/>
  <c r="H27" i="10"/>
  <c r="G27" i="10"/>
  <c r="H26" i="10"/>
  <c r="G26" i="10"/>
  <c r="H25" i="10"/>
  <c r="G25" i="10"/>
  <c r="H24" i="10"/>
  <c r="G24" i="10"/>
  <c r="G23" i="10"/>
  <c r="H22" i="10"/>
  <c r="G22" i="10"/>
  <c r="E22" i="10"/>
  <c r="G21" i="10"/>
  <c r="E21" i="10"/>
  <c r="H20" i="10"/>
  <c r="G20" i="10"/>
  <c r="E20" i="10"/>
  <c r="H19" i="10"/>
  <c r="G19" i="10"/>
  <c r="E19" i="10"/>
  <c r="G17" i="10"/>
  <c r="H16" i="10"/>
  <c r="G16" i="10"/>
  <c r="E16" i="10"/>
  <c r="E14" i="10"/>
  <c r="G13" i="10"/>
  <c r="E13" i="10"/>
  <c r="G12" i="10"/>
  <c r="E12" i="10"/>
  <c r="E11" i="10"/>
  <c r="H8" i="10"/>
  <c r="G8" i="10"/>
  <c r="E8" i="10"/>
  <c r="H7" i="10"/>
  <c r="G7" i="10"/>
  <c r="E7" i="10"/>
  <c r="G6" i="10"/>
  <c r="E6" i="10"/>
  <c r="H6" i="10" s="1"/>
  <c r="G5" i="10"/>
  <c r="E5" i="10"/>
  <c r="H5" i="10" s="1"/>
  <c r="G4" i="10"/>
  <c r="E4" i="10"/>
  <c r="H4" i="10" s="1"/>
  <c r="G3" i="10"/>
  <c r="E3" i="10"/>
  <c r="H3" i="10" s="1"/>
  <c r="G5" i="4" l="1"/>
  <c r="G6" i="4"/>
  <c r="G7" i="4"/>
  <c r="G8" i="4"/>
  <c r="G9" i="4"/>
  <c r="G20" i="4"/>
  <c r="G21" i="4"/>
  <c r="G22" i="4"/>
  <c r="G4" i="4"/>
  <c r="E5" i="4"/>
  <c r="E6" i="4"/>
  <c r="E7" i="4"/>
  <c r="E8" i="4"/>
  <c r="E9" i="4"/>
  <c r="E10" i="4"/>
  <c r="E11" i="4"/>
  <c r="E12" i="4"/>
  <c r="E13" i="4"/>
  <c r="E14" i="4"/>
  <c r="E15" i="4"/>
  <c r="E17" i="4"/>
  <c r="E20" i="4"/>
  <c r="E21" i="4"/>
  <c r="E22" i="4"/>
  <c r="E4" i="4"/>
</calcChain>
</file>

<file path=xl/sharedStrings.xml><?xml version="1.0" encoding="utf-8"?>
<sst xmlns="http://schemas.openxmlformats.org/spreadsheetml/2006/main" count="110" uniqueCount="55">
  <si>
    <t>Dr. NTTPS</t>
  </si>
  <si>
    <t>Dr. NTTPS-IV</t>
  </si>
  <si>
    <t>RTPP Stage-I</t>
  </si>
  <si>
    <t>RTPP Stage-II</t>
  </si>
  <si>
    <t>RTPP Stage-III</t>
  </si>
  <si>
    <t>RTPP Stage-IV</t>
  </si>
  <si>
    <t>Srisailam RCPH</t>
  </si>
  <si>
    <t>NSRCPH</t>
  </si>
  <si>
    <t>NSTPDC PH</t>
  </si>
  <si>
    <t>Upper Sileru</t>
  </si>
  <si>
    <t>Lower Sileru</t>
  </si>
  <si>
    <t>Donkarayi</t>
  </si>
  <si>
    <t>PABM</t>
  </si>
  <si>
    <t>TB Dam AP Share</t>
  </si>
  <si>
    <t>APPDCL Stage-I</t>
  </si>
  <si>
    <t>APPDCL Stage-II</t>
  </si>
  <si>
    <t>HNPCL</t>
  </si>
  <si>
    <t>APRIL</t>
  </si>
  <si>
    <t>Name of the Generator</t>
  </si>
  <si>
    <t>Availability in MU</t>
  </si>
  <si>
    <t>Availability of Generating Stations during FY2023-24</t>
  </si>
  <si>
    <t>AUX CONSUMPTION %</t>
  </si>
  <si>
    <t>% Availabilties communicated by APSLDC</t>
  </si>
  <si>
    <t>May</t>
  </si>
  <si>
    <t>June</t>
  </si>
  <si>
    <t>Minihydel(Chettipet)*</t>
  </si>
  <si>
    <t>Machkund AP Share*</t>
  </si>
  <si>
    <t>SEMBCORP-P1</t>
  </si>
  <si>
    <t>SEMBCORP-P2</t>
  </si>
  <si>
    <t>INSTALLED CAP(AP SHARE)</t>
  </si>
  <si>
    <t>-</t>
  </si>
  <si>
    <t>TO BE TAKEN SAME AS DESPATCH</t>
  </si>
  <si>
    <t>DESPATCH MU</t>
  </si>
  <si>
    <t>PLF %</t>
  </si>
  <si>
    <t>BACKING DOWN MU</t>
  </si>
  <si>
    <t>Minihydel(Chettipet)</t>
  </si>
  <si>
    <t>Machkund AP Share</t>
  </si>
  <si>
    <t>The despatch&gt;availabilities  implies that subject to availability of URS power, based on grid requirement, URS power has been scheduled from these stations, duly following merit order, which is excess power beyond our state entitlement</t>
  </si>
  <si>
    <t>NTPC(SR) Ramagundam I &amp; II</t>
  </si>
  <si>
    <t>NTPC(SR) Ramagundam III</t>
  </si>
  <si>
    <t>NTPC(SR) Simhadri Stage-I</t>
  </si>
  <si>
    <t>NTPC(SR) Talcher Stage-II</t>
  </si>
  <si>
    <t>NTPC(SR) Simhadri Stage-II</t>
  </si>
  <si>
    <t>NTPC Kudgi Stage-I</t>
  </si>
  <si>
    <t>NTECL Valluru</t>
  </si>
  <si>
    <t>NLC Stage-I</t>
  </si>
  <si>
    <t>NLC Stage-II</t>
  </si>
  <si>
    <t>NLC TPS- I Expn.</t>
  </si>
  <si>
    <t>NLC TPS- II Expn.</t>
  </si>
  <si>
    <t>NLC NNTPS</t>
  </si>
  <si>
    <t>NTPL(NLC TamilNadu)</t>
  </si>
  <si>
    <t>SEIL P 2</t>
  </si>
  <si>
    <t>Availabilities, Backing down &amp; PLF of each source for the Month of August-2023</t>
  </si>
  <si>
    <t>Remarks</t>
  </si>
  <si>
    <r>
      <rPr>
        <sz val="11"/>
        <rFont val="Cambria"/>
        <family val="2"/>
        <scheme val="major"/>
      </rPr>
      <t>Thermal Powertech
Corporation (SEIL P1)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</si>
</sst>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4"/>
      <color theme="0"/>
      <name val="Calibri"/>
      <family val="2"/>
      <scheme val="minor"/>
    </font>
    <font>
      <b/>
      <sz val="12"/>
      <color theme="1"/>
      <name val="Calibri"/>
      <family val="2"/>
      <scheme val="minor"/>
    </font>
    <font>
      <sz val="11"/>
      <name val="Calibri"/>
      <family val="2"/>
      <scheme val="minor"/>
    </font>
    <font>
      <b/>
      <sz val="12"/>
      <name val="Arial"/>
      <family val="2"/>
    </font>
    <font>
      <sz val="11"/>
      <name val="Cambria"/>
      <family val="2"/>
      <scheme val="major"/>
    </font>
    <font>
      <sz val="12"/>
      <color theme="1"/>
      <name val="Calibri"/>
      <family val="2"/>
      <scheme val="minor"/>
    </font>
    <font>
      <sz val="11"/>
      <color rgb="FF000000"/>
      <name val="Cambria"/>
      <family val="2"/>
      <scheme val="major"/>
    </font>
  </fonts>
  <fills count="4">
    <fill>
      <patternFill patternType="none"/>
    </fill>
    <fill>
      <patternFill patternType="gray125"/>
    </fill>
    <fill>
      <patternFill patternType="solid">
        <fgColor theme="5"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vertical="center"/>
    </xf>
    <xf numFmtId="2" fontId="0" fillId="0" borderId="1" xfId="0" applyNumberFormat="1" applyBorder="1" applyAlignment="1">
      <alignment horizontal="center" vertical="center"/>
    </xf>
    <xf numFmtId="0" fontId="0" fillId="0" borderId="1" xfId="0" quotePrefix="1" applyBorder="1" applyAlignment="1">
      <alignment horizontal="center" vertical="center"/>
    </xf>
    <xf numFmtId="0" fontId="3" fillId="3" borderId="1" xfId="0" applyFont="1" applyFill="1" applyBorder="1" applyAlignment="1">
      <alignment vertical="center" wrapText="1"/>
    </xf>
    <xf numFmtId="0" fontId="4" fillId="0" borderId="0" xfId="0" applyFont="1" applyAlignment="1">
      <alignment horizontal="center" vertical="center"/>
    </xf>
    <xf numFmtId="0" fontId="4" fillId="0" borderId="0" xfId="0" applyFont="1"/>
    <xf numFmtId="0" fontId="0" fillId="0" borderId="1" xfId="0" applyBorder="1"/>
    <xf numFmtId="0" fontId="3" fillId="0" borderId="3" xfId="0" applyFont="1" applyBorder="1" applyAlignment="1">
      <alignmen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left"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xf>
    <xf numFmtId="2" fontId="7" fillId="0" borderId="1" xfId="0" applyNumberFormat="1" applyFont="1" applyBorder="1" applyAlignment="1">
      <alignment horizontal="center" vertical="center"/>
    </xf>
    <xf numFmtId="0" fontId="8" fillId="0" borderId="1" xfId="0" applyFont="1" applyBorder="1" applyAlignment="1">
      <alignment horizontal="left" vertical="center" wrapText="1"/>
    </xf>
    <xf numFmtId="0" fontId="3" fillId="0" borderId="1" xfId="0" quotePrefix="1" applyFont="1" applyBorder="1" applyAlignment="1">
      <alignment horizontal="center" vertical="center"/>
    </xf>
    <xf numFmtId="0" fontId="0" fillId="0" borderId="1" xfId="0" applyBorder="1" applyAlignment="1">
      <alignment horizontal="center" vertical="center"/>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1" xfId="0" applyFont="1" applyBorder="1" applyAlignment="1">
      <alignment horizontal="center"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
  <sheetViews>
    <sheetView topLeftCell="A4" zoomScaleNormal="100" workbookViewId="0">
      <selection activeCell="G4" sqref="G4"/>
    </sheetView>
  </sheetViews>
  <sheetFormatPr defaultRowHeight="15" x14ac:dyDescent="0.25"/>
  <cols>
    <col min="1" max="1" width="25.140625" style="1" customWidth="1"/>
    <col min="2" max="2" width="13.28515625" style="1" customWidth="1"/>
    <col min="3" max="3" width="16" style="1" customWidth="1"/>
    <col min="4" max="4" width="17.7109375" style="1" customWidth="1"/>
    <col min="5" max="5" width="16.7109375" style="1" customWidth="1"/>
    <col min="6" max="6" width="18.42578125" style="1" customWidth="1"/>
    <col min="7" max="7" width="17" style="1" customWidth="1"/>
    <col min="8" max="8" width="18.140625" style="1" customWidth="1"/>
    <col min="9" max="9" width="16.28515625" style="1" customWidth="1"/>
    <col min="10" max="16384" width="9.140625" style="1"/>
  </cols>
  <sheetData>
    <row r="1" spans="1:9" ht="40.5" customHeight="1" x14ac:dyDescent="0.25">
      <c r="A1" s="23" t="s">
        <v>20</v>
      </c>
      <c r="B1" s="23"/>
      <c r="C1" s="23"/>
      <c r="D1" s="23"/>
      <c r="E1" s="23"/>
      <c r="F1" s="23"/>
      <c r="G1" s="23"/>
      <c r="H1" s="23"/>
      <c r="I1" s="23"/>
    </row>
    <row r="2" spans="1:9" ht="15.75" x14ac:dyDescent="0.25">
      <c r="A2" s="20" t="s">
        <v>18</v>
      </c>
      <c r="B2" s="20" t="s">
        <v>29</v>
      </c>
      <c r="C2" s="20" t="s">
        <v>21</v>
      </c>
      <c r="D2" s="22" t="s">
        <v>17</v>
      </c>
      <c r="E2" s="22"/>
      <c r="F2" s="22" t="s">
        <v>23</v>
      </c>
      <c r="G2" s="22"/>
      <c r="H2" s="22" t="s">
        <v>24</v>
      </c>
      <c r="I2" s="22"/>
    </row>
    <row r="3" spans="1:9" ht="47.25" x14ac:dyDescent="0.25">
      <c r="A3" s="21"/>
      <c r="B3" s="21"/>
      <c r="C3" s="21"/>
      <c r="D3" s="6" t="s">
        <v>22</v>
      </c>
      <c r="E3" s="6" t="s">
        <v>19</v>
      </c>
      <c r="F3" s="6" t="s">
        <v>22</v>
      </c>
      <c r="G3" s="6" t="s">
        <v>19</v>
      </c>
      <c r="H3" s="6" t="s">
        <v>22</v>
      </c>
      <c r="I3" s="6" t="s">
        <v>19</v>
      </c>
    </row>
    <row r="4" spans="1:9" x14ac:dyDescent="0.25">
      <c r="A4" s="2" t="s">
        <v>0</v>
      </c>
      <c r="B4" s="3">
        <v>1260</v>
      </c>
      <c r="C4" s="3">
        <v>9</v>
      </c>
      <c r="D4" s="2">
        <v>87.29</v>
      </c>
      <c r="E4" s="4">
        <f>B4*(1-C4%)*D4%*24*30/1000</f>
        <v>720.62434080000014</v>
      </c>
      <c r="F4" s="2">
        <v>87.49</v>
      </c>
      <c r="G4" s="4">
        <f>B4*(1-C4%)*F4%*24*31/1000</f>
        <v>746.35129296000002</v>
      </c>
      <c r="H4" s="2"/>
      <c r="I4" s="2"/>
    </row>
    <row r="5" spans="1:9" x14ac:dyDescent="0.25">
      <c r="A5" s="2" t="s">
        <v>1</v>
      </c>
      <c r="B5" s="3">
        <v>500</v>
      </c>
      <c r="C5" s="3">
        <v>7.5</v>
      </c>
      <c r="D5" s="2">
        <v>88.22</v>
      </c>
      <c r="E5" s="4">
        <f t="shared" ref="E5:E22" si="0">B5*(1-C5%)*D5%*24*30/1000</f>
        <v>293.77259999999995</v>
      </c>
      <c r="F5" s="2">
        <v>81.14</v>
      </c>
      <c r="G5" s="4">
        <f t="shared" ref="G5:G22" si="1">B5*(1-C5%)*F5%*24*31/1000</f>
        <v>279.20274000000001</v>
      </c>
      <c r="H5" s="2"/>
      <c r="I5" s="2"/>
    </row>
    <row r="6" spans="1:9" x14ac:dyDescent="0.25">
      <c r="A6" s="2" t="s">
        <v>2</v>
      </c>
      <c r="B6" s="3">
        <v>420</v>
      </c>
      <c r="C6" s="3">
        <v>9</v>
      </c>
      <c r="D6" s="2">
        <v>72.34</v>
      </c>
      <c r="E6" s="4">
        <f t="shared" si="0"/>
        <v>199.06810559999997</v>
      </c>
      <c r="F6" s="2">
        <v>75.63</v>
      </c>
      <c r="G6" s="4">
        <f t="shared" si="1"/>
        <v>215.05904784000001</v>
      </c>
      <c r="H6" s="2"/>
      <c r="I6" s="2"/>
    </row>
    <row r="7" spans="1:9" x14ac:dyDescent="0.25">
      <c r="A7" s="2" t="s">
        <v>3</v>
      </c>
      <c r="B7" s="3">
        <v>420</v>
      </c>
      <c r="C7" s="3">
        <v>9</v>
      </c>
      <c r="D7" s="2">
        <v>98.03</v>
      </c>
      <c r="E7" s="4">
        <f t="shared" si="0"/>
        <v>269.7628752</v>
      </c>
      <c r="F7" s="2">
        <v>94.19</v>
      </c>
      <c r="G7" s="4">
        <f t="shared" si="1"/>
        <v>267.83566991999999</v>
      </c>
      <c r="H7" s="2"/>
      <c r="I7" s="2"/>
    </row>
    <row r="8" spans="1:9" x14ac:dyDescent="0.25">
      <c r="A8" s="2" t="s">
        <v>4</v>
      </c>
      <c r="B8" s="3">
        <v>210</v>
      </c>
      <c r="C8" s="3">
        <v>9</v>
      </c>
      <c r="D8" s="2">
        <v>82.15</v>
      </c>
      <c r="E8" s="4">
        <f t="shared" si="0"/>
        <v>113.031828</v>
      </c>
      <c r="F8" s="2">
        <v>80.3</v>
      </c>
      <c r="G8" s="4">
        <f t="shared" si="1"/>
        <v>114.16925519999998</v>
      </c>
      <c r="H8" s="2"/>
      <c r="I8" s="2"/>
    </row>
    <row r="9" spans="1:9" x14ac:dyDescent="0.25">
      <c r="A9" s="2" t="s">
        <v>5</v>
      </c>
      <c r="B9" s="3">
        <v>600</v>
      </c>
      <c r="C9" s="3">
        <v>5.75</v>
      </c>
      <c r="D9" s="2">
        <v>68.27</v>
      </c>
      <c r="E9" s="4">
        <f t="shared" si="0"/>
        <v>277.96813199999997</v>
      </c>
      <c r="F9" s="2">
        <v>77.400000000000006</v>
      </c>
      <c r="G9" s="4">
        <f t="shared" si="1"/>
        <v>325.64656799999995</v>
      </c>
      <c r="H9" s="2"/>
      <c r="I9" s="2"/>
    </row>
    <row r="10" spans="1:9" x14ac:dyDescent="0.25">
      <c r="A10" s="2" t="s">
        <v>6</v>
      </c>
      <c r="B10" s="3">
        <v>770</v>
      </c>
      <c r="C10" s="3">
        <v>1</v>
      </c>
      <c r="D10" s="2">
        <v>100</v>
      </c>
      <c r="E10" s="4">
        <f t="shared" si="0"/>
        <v>548.85599999999988</v>
      </c>
      <c r="F10" s="2"/>
      <c r="G10" s="4"/>
      <c r="H10" s="2"/>
      <c r="I10" s="2"/>
    </row>
    <row r="11" spans="1:9" x14ac:dyDescent="0.25">
      <c r="A11" s="2" t="s">
        <v>7</v>
      </c>
      <c r="B11" s="3">
        <v>90</v>
      </c>
      <c r="C11" s="3">
        <v>1</v>
      </c>
      <c r="D11" s="2">
        <v>100</v>
      </c>
      <c r="E11" s="4">
        <f t="shared" si="0"/>
        <v>64.151999999999987</v>
      </c>
      <c r="F11" s="2"/>
      <c r="G11" s="4"/>
      <c r="H11" s="2"/>
      <c r="I11" s="2"/>
    </row>
    <row r="12" spans="1:9" x14ac:dyDescent="0.25">
      <c r="A12" s="2" t="s">
        <v>8</v>
      </c>
      <c r="B12" s="3">
        <v>50</v>
      </c>
      <c r="C12" s="3">
        <v>1</v>
      </c>
      <c r="D12" s="2">
        <v>100</v>
      </c>
      <c r="E12" s="4">
        <f t="shared" si="0"/>
        <v>35.64</v>
      </c>
      <c r="F12" s="2"/>
      <c r="G12" s="4"/>
      <c r="H12" s="2"/>
      <c r="I12" s="2"/>
    </row>
    <row r="13" spans="1:9" x14ac:dyDescent="0.25">
      <c r="A13" s="2" t="s">
        <v>9</v>
      </c>
      <c r="B13" s="3">
        <v>240</v>
      </c>
      <c r="C13" s="3">
        <v>1</v>
      </c>
      <c r="D13" s="2">
        <v>100</v>
      </c>
      <c r="E13" s="4">
        <f t="shared" si="0"/>
        <v>171.072</v>
      </c>
      <c r="F13" s="2"/>
      <c r="G13" s="4"/>
      <c r="H13" s="2"/>
      <c r="I13" s="2"/>
    </row>
    <row r="14" spans="1:9" x14ac:dyDescent="0.25">
      <c r="A14" s="2" t="s">
        <v>10</v>
      </c>
      <c r="B14" s="3">
        <v>460</v>
      </c>
      <c r="C14" s="3">
        <v>1</v>
      </c>
      <c r="D14" s="2">
        <v>100</v>
      </c>
      <c r="E14" s="4">
        <f t="shared" si="0"/>
        <v>327.88799999999992</v>
      </c>
      <c r="F14" s="2"/>
      <c r="G14" s="4"/>
      <c r="H14" s="2"/>
      <c r="I14" s="2"/>
    </row>
    <row r="15" spans="1:9" x14ac:dyDescent="0.25">
      <c r="A15" s="2" t="s">
        <v>11</v>
      </c>
      <c r="B15" s="3">
        <v>25</v>
      </c>
      <c r="C15" s="3">
        <v>1</v>
      </c>
      <c r="D15" s="2">
        <v>100</v>
      </c>
      <c r="E15" s="4">
        <f t="shared" si="0"/>
        <v>17.82</v>
      </c>
      <c r="F15" s="2"/>
      <c r="G15" s="4"/>
      <c r="H15" s="2"/>
      <c r="I15" s="2"/>
    </row>
    <row r="16" spans="1:9" x14ac:dyDescent="0.25">
      <c r="A16" s="2" t="s">
        <v>12</v>
      </c>
      <c r="B16" s="3">
        <v>20</v>
      </c>
      <c r="C16" s="3">
        <v>1</v>
      </c>
      <c r="D16" s="19" t="s">
        <v>31</v>
      </c>
      <c r="E16" s="19"/>
      <c r="F16" s="2"/>
      <c r="G16" s="4"/>
      <c r="H16" s="2"/>
      <c r="I16" s="2"/>
    </row>
    <row r="17" spans="1:9" x14ac:dyDescent="0.25">
      <c r="A17" s="2" t="s">
        <v>25</v>
      </c>
      <c r="B17" s="3">
        <v>1</v>
      </c>
      <c r="C17" s="3">
        <v>1</v>
      </c>
      <c r="D17" s="2">
        <v>100</v>
      </c>
      <c r="E17" s="4">
        <f t="shared" si="0"/>
        <v>0.71279999999999999</v>
      </c>
      <c r="F17" s="2"/>
      <c r="G17" s="4"/>
      <c r="H17" s="2"/>
      <c r="I17" s="2"/>
    </row>
    <row r="18" spans="1:9" x14ac:dyDescent="0.25">
      <c r="A18" s="2" t="s">
        <v>26</v>
      </c>
      <c r="B18" s="3">
        <v>60</v>
      </c>
      <c r="C18" s="3">
        <v>1</v>
      </c>
      <c r="D18" s="19" t="s">
        <v>31</v>
      </c>
      <c r="E18" s="19"/>
      <c r="F18" s="2"/>
      <c r="G18" s="4"/>
      <c r="H18" s="2"/>
      <c r="I18" s="2"/>
    </row>
    <row r="19" spans="1:9" x14ac:dyDescent="0.25">
      <c r="A19" s="2" t="s">
        <v>13</v>
      </c>
      <c r="B19" s="3">
        <v>57.6</v>
      </c>
      <c r="C19" s="3">
        <v>1</v>
      </c>
      <c r="D19" s="19" t="s">
        <v>31</v>
      </c>
      <c r="E19" s="19"/>
      <c r="F19" s="2"/>
      <c r="G19" s="4"/>
      <c r="H19" s="2"/>
      <c r="I19" s="2"/>
    </row>
    <row r="20" spans="1:9" x14ac:dyDescent="0.25">
      <c r="A20" s="2" t="s">
        <v>14</v>
      </c>
      <c r="B20" s="3">
        <v>1600</v>
      </c>
      <c r="C20" s="3">
        <v>6.5</v>
      </c>
      <c r="D20" s="2">
        <v>56.7</v>
      </c>
      <c r="E20" s="4">
        <f t="shared" si="0"/>
        <v>610.72703999999999</v>
      </c>
      <c r="F20" s="2">
        <v>64.5</v>
      </c>
      <c r="G20" s="4">
        <f t="shared" si="1"/>
        <v>717.90048000000013</v>
      </c>
      <c r="H20" s="2"/>
      <c r="I20" s="2"/>
    </row>
    <row r="21" spans="1:9" x14ac:dyDescent="0.25">
      <c r="A21" s="2" t="s">
        <v>15</v>
      </c>
      <c r="B21" s="3">
        <v>800</v>
      </c>
      <c r="C21" s="3">
        <v>5.75</v>
      </c>
      <c r="D21" s="2">
        <v>68.09</v>
      </c>
      <c r="E21" s="4">
        <f t="shared" si="0"/>
        <v>369.64699200000007</v>
      </c>
      <c r="F21" s="2">
        <v>66.430000000000007</v>
      </c>
      <c r="G21" s="4">
        <f t="shared" si="1"/>
        <v>372.65635680000008</v>
      </c>
      <c r="H21" s="2"/>
      <c r="I21" s="2"/>
    </row>
    <row r="22" spans="1:9" x14ac:dyDescent="0.25">
      <c r="A22" s="2" t="s">
        <v>16</v>
      </c>
      <c r="B22" s="3">
        <v>1040</v>
      </c>
      <c r="C22" s="3">
        <v>5.75</v>
      </c>
      <c r="D22" s="2">
        <v>56.75</v>
      </c>
      <c r="E22" s="4">
        <f t="shared" si="0"/>
        <v>400.50972000000002</v>
      </c>
      <c r="F22" s="2">
        <v>72.63</v>
      </c>
      <c r="G22" s="4">
        <f t="shared" si="1"/>
        <v>529.66792943999997</v>
      </c>
      <c r="H22" s="2"/>
      <c r="I22" s="2"/>
    </row>
    <row r="23" spans="1:9" x14ac:dyDescent="0.25">
      <c r="A23" s="2" t="s">
        <v>27</v>
      </c>
      <c r="B23" s="2">
        <v>230.55</v>
      </c>
      <c r="C23" s="5" t="s">
        <v>30</v>
      </c>
      <c r="D23" s="2">
        <v>96.25</v>
      </c>
      <c r="E23" s="2">
        <v>159.76859999999999</v>
      </c>
      <c r="F23" s="2"/>
      <c r="G23" s="2"/>
      <c r="H23" s="2"/>
      <c r="I23" s="2"/>
    </row>
    <row r="24" spans="1:9" x14ac:dyDescent="0.25">
      <c r="A24" s="2" t="s">
        <v>28</v>
      </c>
      <c r="B24" s="2">
        <v>625</v>
      </c>
      <c r="C24" s="5" t="s">
        <v>30</v>
      </c>
      <c r="D24" s="19" t="s">
        <v>31</v>
      </c>
      <c r="E24" s="19"/>
      <c r="F24" s="2"/>
      <c r="G24" s="2"/>
      <c r="H24" s="2"/>
      <c r="I24" s="2"/>
    </row>
  </sheetData>
  <mergeCells count="11">
    <mergeCell ref="A1:I1"/>
    <mergeCell ref="B2:B3"/>
    <mergeCell ref="C2:C3"/>
    <mergeCell ref="D16:E16"/>
    <mergeCell ref="D18:E18"/>
    <mergeCell ref="D24:E24"/>
    <mergeCell ref="A2:A3"/>
    <mergeCell ref="D2:E2"/>
    <mergeCell ref="F2:G2"/>
    <mergeCell ref="H2:I2"/>
    <mergeCell ref="D19:E19"/>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showGridLines="0" tabSelected="1" view="pageBreakPreview" zoomScale="60" zoomScaleNormal="90" workbookViewId="0">
      <pane xSplit="1" ySplit="1" topLeftCell="E2" activePane="bottomRight" state="frozen"/>
      <selection pane="topRight" activeCell="B1" sqref="B1"/>
      <selection pane="bottomLeft" activeCell="A4" sqref="A4"/>
      <selection pane="bottomRight" activeCell="N16" sqref="N16"/>
    </sheetView>
  </sheetViews>
  <sheetFormatPr defaultRowHeight="15" x14ac:dyDescent="0.25"/>
  <cols>
    <col min="1" max="1" width="25.140625" style="7" customWidth="1"/>
    <col min="2" max="2" width="14.5703125" style="7" customWidth="1"/>
    <col min="3" max="3" width="16" style="7" customWidth="1"/>
    <col min="4" max="4" width="18.42578125" style="7" customWidth="1"/>
    <col min="5" max="5" width="17" style="7" customWidth="1"/>
    <col min="6" max="6" width="11.28515625" style="8" customWidth="1"/>
    <col min="7" max="7" width="10" style="8" customWidth="1"/>
    <col min="8" max="8" width="10.140625" style="8" customWidth="1"/>
    <col min="9" max="9" width="31.42578125" style="8" customWidth="1"/>
    <col min="10" max="16384" width="9.140625" style="8"/>
  </cols>
  <sheetData>
    <row r="1" spans="1:9" s="9" customFormat="1" ht="22.5" customHeight="1" x14ac:dyDescent="0.25">
      <c r="A1" s="24" t="s">
        <v>52</v>
      </c>
      <c r="B1" s="24"/>
      <c r="C1" s="24"/>
      <c r="D1" s="24"/>
      <c r="E1" s="24"/>
      <c r="F1" s="24"/>
      <c r="G1" s="24"/>
      <c r="H1" s="24"/>
      <c r="I1" s="24"/>
    </row>
    <row r="2" spans="1:9" s="1" customFormat="1" x14ac:dyDescent="0.25">
      <c r="A2" s="10" t="s">
        <v>18</v>
      </c>
      <c r="B2" s="10" t="s">
        <v>29</v>
      </c>
      <c r="C2" s="11" t="s">
        <v>21</v>
      </c>
      <c r="D2" s="12" t="s">
        <v>22</v>
      </c>
      <c r="E2" s="12" t="s">
        <v>19</v>
      </c>
      <c r="F2" s="12" t="s">
        <v>32</v>
      </c>
      <c r="G2" s="12" t="s">
        <v>33</v>
      </c>
      <c r="H2" s="12" t="s">
        <v>34</v>
      </c>
      <c r="I2" s="12" t="s">
        <v>53</v>
      </c>
    </row>
    <row r="3" spans="1:9" customFormat="1" ht="17.25" customHeight="1" x14ac:dyDescent="0.25">
      <c r="A3" s="13" t="s">
        <v>0</v>
      </c>
      <c r="B3" s="14">
        <v>1260</v>
      </c>
      <c r="C3" s="14">
        <v>9</v>
      </c>
      <c r="D3" s="15">
        <v>65.819999999999993</v>
      </c>
      <c r="E3" s="16">
        <f>B3*(1-C3%)*D3%*24*31/1000</f>
        <v>561.49093727999991</v>
      </c>
      <c r="F3" s="16">
        <v>550.15699999999993</v>
      </c>
      <c r="G3" s="16">
        <f>(F3/(B3*(1-C3%)*24*31/1000))*100</f>
        <v>64.491394848537695</v>
      </c>
      <c r="H3" s="16">
        <f>E3-F3</f>
        <v>11.333937279999986</v>
      </c>
      <c r="I3" s="2"/>
    </row>
    <row r="4" spans="1:9" customFormat="1" ht="17.25" customHeight="1" x14ac:dyDescent="0.25">
      <c r="A4" s="13" t="s">
        <v>1</v>
      </c>
      <c r="B4" s="14">
        <v>500</v>
      </c>
      <c r="C4" s="14">
        <v>7.5</v>
      </c>
      <c r="D4" s="15">
        <v>75.25</v>
      </c>
      <c r="E4" s="16">
        <f>B4*(1-C4%)*D4%*24*31/1000</f>
        <v>258.93525</v>
      </c>
      <c r="F4" s="16">
        <v>251.21449999999999</v>
      </c>
      <c r="G4" s="16">
        <f t="shared" ref="G4:G8" si="0">(F4/(B4*(1-C4%)*24*31/1000))*100</f>
        <v>73.006248183667537</v>
      </c>
      <c r="H4" s="16">
        <f t="shared" ref="H4:H20" si="1">E4-F4</f>
        <v>7.7207500000000095</v>
      </c>
      <c r="I4" s="2"/>
    </row>
    <row r="5" spans="1:9" customFormat="1" ht="17.25" customHeight="1" x14ac:dyDescent="0.25">
      <c r="A5" s="13" t="s">
        <v>2</v>
      </c>
      <c r="B5" s="14">
        <v>420</v>
      </c>
      <c r="C5" s="14">
        <v>9</v>
      </c>
      <c r="D5" s="15">
        <v>73.569999999999993</v>
      </c>
      <c r="E5" s="16">
        <f t="shared" ref="E5:E8" si="2">B5*(1-C5%)*D5%*24*31/1000</f>
        <v>209.20129775999999</v>
      </c>
      <c r="F5" s="16">
        <v>205.58079999999998</v>
      </c>
      <c r="G5" s="16">
        <f t="shared" si="0"/>
        <v>72.296776444241885</v>
      </c>
      <c r="H5" s="16">
        <f t="shared" si="1"/>
        <v>3.6204977600000063</v>
      </c>
      <c r="I5" s="2"/>
    </row>
    <row r="6" spans="1:9" customFormat="1" ht="17.25" customHeight="1" x14ac:dyDescent="0.25">
      <c r="A6" s="13" t="s">
        <v>3</v>
      </c>
      <c r="B6" s="14">
        <v>420</v>
      </c>
      <c r="C6" s="14">
        <v>9</v>
      </c>
      <c r="D6" s="15">
        <v>89.27</v>
      </c>
      <c r="E6" s="16">
        <f t="shared" si="2"/>
        <v>253.84531535999997</v>
      </c>
      <c r="F6" s="16">
        <v>243.03359999999998</v>
      </c>
      <c r="G6" s="16">
        <f t="shared" si="0"/>
        <v>85.46783477659055</v>
      </c>
      <c r="H6" s="16">
        <f t="shared" si="1"/>
        <v>10.811715359999994</v>
      </c>
      <c r="I6" s="2"/>
    </row>
    <row r="7" spans="1:9" customFormat="1" ht="17.25" customHeight="1" x14ac:dyDescent="0.25">
      <c r="A7" s="13" t="s">
        <v>4</v>
      </c>
      <c r="B7" s="14">
        <v>210</v>
      </c>
      <c r="C7" s="14">
        <v>9</v>
      </c>
      <c r="D7" s="15">
        <v>5.7</v>
      </c>
      <c r="E7" s="16">
        <f t="shared" si="2"/>
        <v>8.1041688000000001</v>
      </c>
      <c r="F7" s="16">
        <v>5.6226000000000003</v>
      </c>
      <c r="G7" s="16">
        <f t="shared" si="0"/>
        <v>3.954609138940937</v>
      </c>
      <c r="H7" s="16">
        <f t="shared" si="1"/>
        <v>2.4815687999999998</v>
      </c>
      <c r="I7" s="2"/>
    </row>
    <row r="8" spans="1:9" customFormat="1" ht="17.25" customHeight="1" x14ac:dyDescent="0.25">
      <c r="A8" s="13" t="s">
        <v>5</v>
      </c>
      <c r="B8" s="14">
        <v>600</v>
      </c>
      <c r="C8" s="14">
        <v>5.75</v>
      </c>
      <c r="D8" s="15">
        <v>70.69</v>
      </c>
      <c r="E8" s="16">
        <f t="shared" si="2"/>
        <v>297.41545079999997</v>
      </c>
      <c r="F8" s="16">
        <v>278.709</v>
      </c>
      <c r="G8" s="16">
        <f t="shared" si="0"/>
        <v>66.243832178203704</v>
      </c>
      <c r="H8" s="16">
        <f t="shared" si="1"/>
        <v>18.706450799999971</v>
      </c>
      <c r="I8" s="2"/>
    </row>
    <row r="9" spans="1:9" customFormat="1" ht="30" customHeight="1" x14ac:dyDescent="0.25">
      <c r="A9" s="13" t="s">
        <v>6</v>
      </c>
      <c r="B9" s="14">
        <v>770</v>
      </c>
      <c r="C9" s="14">
        <v>1</v>
      </c>
      <c r="D9" s="28" t="s">
        <v>31</v>
      </c>
      <c r="E9" s="28"/>
      <c r="F9" s="16">
        <v>0.25979999999999998</v>
      </c>
      <c r="G9" s="4" t="s">
        <v>30</v>
      </c>
      <c r="H9" s="4" t="s">
        <v>30</v>
      </c>
      <c r="I9" s="2"/>
    </row>
    <row r="10" spans="1:9" customFormat="1" ht="30" customHeight="1" x14ac:dyDescent="0.25">
      <c r="A10" s="13" t="s">
        <v>7</v>
      </c>
      <c r="B10" s="14">
        <v>90</v>
      </c>
      <c r="C10" s="14">
        <v>1</v>
      </c>
      <c r="D10" s="28" t="s">
        <v>31</v>
      </c>
      <c r="E10" s="28"/>
      <c r="F10" s="16">
        <v>-3.0536000000000001E-2</v>
      </c>
      <c r="G10" s="4" t="s">
        <v>30</v>
      </c>
      <c r="H10" s="4" t="s">
        <v>30</v>
      </c>
      <c r="I10" s="2"/>
    </row>
    <row r="11" spans="1:9" customFormat="1" ht="15.75" customHeight="1" x14ac:dyDescent="0.25">
      <c r="A11" s="13" t="s">
        <v>8</v>
      </c>
      <c r="B11" s="14">
        <v>50</v>
      </c>
      <c r="C11" s="14">
        <v>1</v>
      </c>
      <c r="D11" s="15">
        <v>100</v>
      </c>
      <c r="E11" s="16">
        <f>B11*(1-C11%)*D11%*24*31/1000</f>
        <v>36.828000000000003</v>
      </c>
      <c r="F11" s="16">
        <v>0.1394</v>
      </c>
      <c r="G11" s="16" t="s">
        <v>30</v>
      </c>
      <c r="H11" s="4" t="s">
        <v>30</v>
      </c>
      <c r="I11" s="2"/>
    </row>
    <row r="12" spans="1:9" customFormat="1" ht="15.75" customHeight="1" x14ac:dyDescent="0.25">
      <c r="A12" s="13" t="s">
        <v>9</v>
      </c>
      <c r="B12" s="14">
        <v>240</v>
      </c>
      <c r="C12" s="14">
        <v>1</v>
      </c>
      <c r="D12" s="15">
        <v>100</v>
      </c>
      <c r="E12" s="16">
        <f>B12*(1-C12%)*D12%*24*31/1000</f>
        <v>176.77439999999999</v>
      </c>
      <c r="F12" s="16">
        <v>42.168575000000004</v>
      </c>
      <c r="G12" s="16">
        <f>(F12/(B12*(1-C12%)*24*31/1000))*100</f>
        <v>23.85445799844322</v>
      </c>
      <c r="H12" s="4" t="s">
        <v>30</v>
      </c>
      <c r="I12" s="2"/>
    </row>
    <row r="13" spans="1:9" customFormat="1" ht="15.75" customHeight="1" x14ac:dyDescent="0.25">
      <c r="A13" s="13" t="s">
        <v>10</v>
      </c>
      <c r="B13" s="14">
        <v>460</v>
      </c>
      <c r="C13" s="14">
        <v>1</v>
      </c>
      <c r="D13" s="15">
        <v>100</v>
      </c>
      <c r="E13" s="16">
        <f>B13*(1-C13%)*D13%*24*31/1000</f>
        <v>338.81759999999997</v>
      </c>
      <c r="F13" s="16">
        <v>96.524268000000006</v>
      </c>
      <c r="G13" s="16">
        <f>(F13/(B13*(1-C13%)*24*31/1000))*100</f>
        <v>28.488563758199103</v>
      </c>
      <c r="H13" s="4" t="s">
        <v>30</v>
      </c>
      <c r="I13" s="2"/>
    </row>
    <row r="14" spans="1:9" customFormat="1" ht="15.75" customHeight="1" x14ac:dyDescent="0.25">
      <c r="A14" s="13" t="s">
        <v>11</v>
      </c>
      <c r="B14" s="14">
        <v>25</v>
      </c>
      <c r="C14" s="14">
        <v>1</v>
      </c>
      <c r="D14" s="15">
        <v>100</v>
      </c>
      <c r="E14" s="16">
        <f>B14*(1-C14%)*D14%*24*31/1000</f>
        <v>18.414000000000001</v>
      </c>
      <c r="F14" s="16">
        <v>9.2118269999999995</v>
      </c>
      <c r="G14" s="16" t="s">
        <v>30</v>
      </c>
      <c r="H14" s="4" t="s">
        <v>30</v>
      </c>
      <c r="I14" s="2"/>
    </row>
    <row r="15" spans="1:9" customFormat="1" ht="28.5" customHeight="1" x14ac:dyDescent="0.25">
      <c r="A15" s="13" t="s">
        <v>12</v>
      </c>
      <c r="B15" s="14">
        <v>20</v>
      </c>
      <c r="C15" s="14">
        <v>1</v>
      </c>
      <c r="D15" s="28" t="s">
        <v>31</v>
      </c>
      <c r="E15" s="28"/>
      <c r="F15" s="16">
        <v>-2.7742999999999997E-2</v>
      </c>
      <c r="G15" s="16" t="s">
        <v>30</v>
      </c>
      <c r="H15" s="16" t="s">
        <v>30</v>
      </c>
      <c r="I15" s="2"/>
    </row>
    <row r="16" spans="1:9" customFormat="1" ht="21" customHeight="1" x14ac:dyDescent="0.25">
      <c r="A16" s="13" t="s">
        <v>35</v>
      </c>
      <c r="B16" s="14">
        <v>1</v>
      </c>
      <c r="C16" s="14">
        <v>1</v>
      </c>
      <c r="D16" s="2">
        <v>100</v>
      </c>
      <c r="E16" s="4">
        <f>B16*(1-C16%)*D16%*24*31/1000</f>
        <v>0.73655999999999999</v>
      </c>
      <c r="F16" s="16">
        <v>0.39682500000000004</v>
      </c>
      <c r="G16" s="16">
        <f>(F16/(B16*(1-C16%)*24*31/1000))*100</f>
        <v>53.875448028673844</v>
      </c>
      <c r="H16" s="16">
        <f t="shared" si="1"/>
        <v>0.33973499999999995</v>
      </c>
      <c r="I16" s="2"/>
    </row>
    <row r="17" spans="1:9" customFormat="1" ht="29.25" customHeight="1" x14ac:dyDescent="0.25">
      <c r="A17" s="13" t="s">
        <v>36</v>
      </c>
      <c r="B17" s="14">
        <v>60</v>
      </c>
      <c r="C17" s="14">
        <v>1</v>
      </c>
      <c r="D17" s="28" t="s">
        <v>31</v>
      </c>
      <c r="E17" s="28"/>
      <c r="F17" s="16">
        <v>43.912199999999999</v>
      </c>
      <c r="G17" s="16">
        <f>(F17/(B17*(1-C17%)*24*31/1000))*100</f>
        <v>99.363256218094932</v>
      </c>
      <c r="H17" s="16">
        <v>0</v>
      </c>
      <c r="I17" s="2"/>
    </row>
    <row r="18" spans="1:9" customFormat="1" ht="27" customHeight="1" x14ac:dyDescent="0.25">
      <c r="A18" s="13" t="s">
        <v>13</v>
      </c>
      <c r="B18" s="14">
        <v>57.6</v>
      </c>
      <c r="C18" s="14">
        <v>1</v>
      </c>
      <c r="D18" s="28" t="s">
        <v>31</v>
      </c>
      <c r="E18" s="28"/>
      <c r="F18" s="16">
        <v>14.127800000000001</v>
      </c>
      <c r="G18" s="16" t="s">
        <v>30</v>
      </c>
      <c r="H18" s="16" t="s">
        <v>30</v>
      </c>
      <c r="I18" s="2"/>
    </row>
    <row r="19" spans="1:9" customFormat="1" ht="19.5" customHeight="1" x14ac:dyDescent="0.25">
      <c r="A19" s="13" t="s">
        <v>14</v>
      </c>
      <c r="B19" s="14">
        <v>1600</v>
      </c>
      <c r="C19" s="14">
        <v>6.5</v>
      </c>
      <c r="D19" s="15">
        <v>56.5</v>
      </c>
      <c r="E19" s="16">
        <f>B19*(1-C19%)*D19%*24*31/1000</f>
        <v>628.8585599999999</v>
      </c>
      <c r="F19" s="16">
        <v>619.39</v>
      </c>
      <c r="G19" s="16">
        <f>(F19/(B19*(1-C19%)*24*31/1000))*100</f>
        <v>55.649294175148064</v>
      </c>
      <c r="H19" s="16">
        <f t="shared" si="1"/>
        <v>9.4685599999999113</v>
      </c>
      <c r="I19" s="2"/>
    </row>
    <row r="20" spans="1:9" customFormat="1" ht="19.5" customHeight="1" x14ac:dyDescent="0.25">
      <c r="A20" s="13" t="s">
        <v>15</v>
      </c>
      <c r="B20" s="14">
        <v>800</v>
      </c>
      <c r="C20" s="14">
        <v>5.75</v>
      </c>
      <c r="D20" s="15">
        <v>0.65</v>
      </c>
      <c r="E20" s="16">
        <f>B20*(1-C20%)*D20%*24*31/1000</f>
        <v>3.6463440000000009</v>
      </c>
      <c r="F20" s="16">
        <v>-2.05952</v>
      </c>
      <c r="G20" s="16">
        <f t="shared" ref="G20:G36" si="3">(F20/(B20*(1-C20%)*24*31/1000))*100</f>
        <v>-0.36713157069108127</v>
      </c>
      <c r="H20" s="16">
        <f t="shared" si="1"/>
        <v>5.7058640000000009</v>
      </c>
      <c r="I20" s="2"/>
    </row>
    <row r="21" spans="1:9" customFormat="1" ht="19.5" customHeight="1" x14ac:dyDescent="0.25">
      <c r="A21" s="13" t="s">
        <v>16</v>
      </c>
      <c r="B21" s="14">
        <v>1040</v>
      </c>
      <c r="C21" s="14">
        <v>5.75</v>
      </c>
      <c r="D21" s="15">
        <v>61.75</v>
      </c>
      <c r="E21" s="16">
        <f>B21*(1-C21%)*D21%*24*31/1000</f>
        <v>450.32348400000006</v>
      </c>
      <c r="F21" s="16">
        <v>451.697</v>
      </c>
      <c r="G21" s="16">
        <f t="shared" si="3"/>
        <v>61.938341527842681</v>
      </c>
      <c r="H21" s="16" t="s">
        <v>30</v>
      </c>
      <c r="I21" s="2"/>
    </row>
    <row r="22" spans="1:9" customFormat="1" ht="27" customHeight="1" x14ac:dyDescent="0.25">
      <c r="A22" s="17" t="s">
        <v>54</v>
      </c>
      <c r="B22" s="14">
        <v>230.55</v>
      </c>
      <c r="C22" s="18">
        <v>6</v>
      </c>
      <c r="D22" s="15">
        <v>93.15</v>
      </c>
      <c r="E22" s="16">
        <f>B22*D22%*24*31/1000</f>
        <v>159.77944980000004</v>
      </c>
      <c r="F22" s="16">
        <v>158.78968799999998</v>
      </c>
      <c r="G22" s="16">
        <f>(F22/(B22*24*31/1000))*100</f>
        <v>92.572977662112336</v>
      </c>
      <c r="H22" s="16">
        <f>-H38</f>
        <v>0</v>
      </c>
      <c r="I22" s="2"/>
    </row>
    <row r="23" spans="1:9" customFormat="1" ht="27.75" customHeight="1" x14ac:dyDescent="0.25">
      <c r="A23" s="13" t="s">
        <v>51</v>
      </c>
      <c r="B23" s="14">
        <v>625</v>
      </c>
      <c r="C23" s="18">
        <v>6</v>
      </c>
      <c r="D23" s="29" t="s">
        <v>31</v>
      </c>
      <c r="E23" s="30"/>
      <c r="F23" s="16">
        <v>386.4</v>
      </c>
      <c r="G23" s="16">
        <f t="shared" si="3"/>
        <v>88.400823610157858</v>
      </c>
      <c r="H23" s="16">
        <v>0</v>
      </c>
      <c r="I23" s="2"/>
    </row>
    <row r="24" spans="1:9" customFormat="1" ht="29.25" customHeight="1" x14ac:dyDescent="0.25">
      <c r="A24" s="13" t="s">
        <v>38</v>
      </c>
      <c r="B24" s="14">
        <v>277.89300000000003</v>
      </c>
      <c r="C24" s="14">
        <v>7.04</v>
      </c>
      <c r="D24" s="16">
        <v>84.191999999999993</v>
      </c>
      <c r="E24" s="16">
        <v>162.07130832438062</v>
      </c>
      <c r="F24" s="16">
        <v>159.15015</v>
      </c>
      <c r="G24" s="16">
        <f t="shared" si="3"/>
        <v>82.805730815360121</v>
      </c>
      <c r="H24" s="16">
        <f>E24-F24</f>
        <v>2.9211583243806274</v>
      </c>
      <c r="I24" s="2"/>
    </row>
    <row r="25" spans="1:9" customFormat="1" ht="21" customHeight="1" x14ac:dyDescent="0.25">
      <c r="A25" s="13" t="s">
        <v>39</v>
      </c>
      <c r="B25" s="14">
        <v>69.67</v>
      </c>
      <c r="C25" s="14">
        <v>6.25</v>
      </c>
      <c r="D25" s="16">
        <v>103.843</v>
      </c>
      <c r="E25" s="16">
        <v>50.661507979125005</v>
      </c>
      <c r="F25" s="16">
        <v>47.845545999999999</v>
      </c>
      <c r="G25" s="16">
        <f t="shared" si="3"/>
        <v>98.458109479764559</v>
      </c>
      <c r="H25" s="16">
        <f t="shared" ref="H25:H36" si="4">E25-F25</f>
        <v>2.8159619791250066</v>
      </c>
      <c r="I25" s="2"/>
    </row>
    <row r="26" spans="1:9" customFormat="1" ht="21" customHeight="1" x14ac:dyDescent="0.25">
      <c r="A26" s="13" t="s">
        <v>41</v>
      </c>
      <c r="B26" s="14">
        <v>173.76000000000002</v>
      </c>
      <c r="C26" s="14">
        <v>6.25</v>
      </c>
      <c r="D26" s="16">
        <v>64.903000000000006</v>
      </c>
      <c r="E26" s="16">
        <v>80.181945036000016</v>
      </c>
      <c r="F26" s="16">
        <v>78.113579000000001</v>
      </c>
      <c r="G26" s="16">
        <f t="shared" si="3"/>
        <v>64.451423955589888</v>
      </c>
      <c r="H26" s="16">
        <f>E26-F26</f>
        <v>2.0683660360000147</v>
      </c>
      <c r="I26" s="2"/>
    </row>
    <row r="27" spans="1:9" customFormat="1" ht="21" customHeight="1" x14ac:dyDescent="0.25">
      <c r="A27" s="13" t="s">
        <v>40</v>
      </c>
      <c r="B27" s="14">
        <v>461.1</v>
      </c>
      <c r="C27" s="14">
        <v>5.75</v>
      </c>
      <c r="D27" s="16">
        <v>101.042</v>
      </c>
      <c r="E27" s="16">
        <v>326.42534166980403</v>
      </c>
      <c r="F27" s="16">
        <v>292.029111</v>
      </c>
      <c r="G27" s="16">
        <f t="shared" si="3"/>
        <v>90.318502800129522</v>
      </c>
      <c r="H27" s="16">
        <f t="shared" si="4"/>
        <v>34.396230669804027</v>
      </c>
      <c r="I27" s="2"/>
    </row>
    <row r="28" spans="1:9" customFormat="1" ht="21" customHeight="1" x14ac:dyDescent="0.25">
      <c r="A28" s="13" t="s">
        <v>42</v>
      </c>
      <c r="B28" s="14">
        <v>207.07999999999998</v>
      </c>
      <c r="C28" s="14">
        <v>5.75</v>
      </c>
      <c r="D28" s="16">
        <v>77.209000000000003</v>
      </c>
      <c r="E28" s="16">
        <v>112.27655848952401</v>
      </c>
      <c r="F28" s="16">
        <v>93.686912000000007</v>
      </c>
      <c r="G28" s="16">
        <f t="shared" si="3"/>
        <v>64.518828596185401</v>
      </c>
      <c r="H28" s="16">
        <f t="shared" si="4"/>
        <v>18.589646489524</v>
      </c>
      <c r="I28" s="2"/>
    </row>
    <row r="29" spans="1:9" customFormat="1" ht="21" customHeight="1" x14ac:dyDescent="0.25">
      <c r="A29" s="13" t="s">
        <v>43</v>
      </c>
      <c r="B29" s="14">
        <v>209.49599999999998</v>
      </c>
      <c r="C29" s="14">
        <v>6.25</v>
      </c>
      <c r="D29" s="16">
        <v>86.813000000000002</v>
      </c>
      <c r="E29" s="16">
        <v>124.8922723428</v>
      </c>
      <c r="F29" s="16">
        <v>95.911242999999985</v>
      </c>
      <c r="G29" s="16">
        <f t="shared" si="3"/>
        <v>65.637128357075582</v>
      </c>
      <c r="H29" s="16">
        <f t="shared" si="4"/>
        <v>28.981029342800014</v>
      </c>
      <c r="I29" s="2"/>
    </row>
    <row r="30" spans="1:9" customFormat="1" ht="19.5" customHeight="1" x14ac:dyDescent="0.25">
      <c r="A30" s="13" t="s">
        <v>44</v>
      </c>
      <c r="B30" s="14">
        <v>87.165000000000006</v>
      </c>
      <c r="C30" s="14">
        <v>6.69</v>
      </c>
      <c r="D30" s="16">
        <v>79.585999999999999</v>
      </c>
      <c r="E30" s="16">
        <v>48.034960553885774</v>
      </c>
      <c r="F30" s="16">
        <v>45.064477000000004</v>
      </c>
      <c r="G30" s="16">
        <f t="shared" si="3"/>
        <v>74.471667062659591</v>
      </c>
      <c r="H30" s="16">
        <f t="shared" si="4"/>
        <v>2.9704835538857708</v>
      </c>
      <c r="I30" s="2"/>
    </row>
    <row r="31" spans="1:9" customFormat="1" ht="27" customHeight="1" x14ac:dyDescent="0.25">
      <c r="A31" s="13" t="s">
        <v>45</v>
      </c>
      <c r="B31" s="14">
        <v>46.538099999999993</v>
      </c>
      <c r="C31" s="14">
        <v>10</v>
      </c>
      <c r="D31" s="16">
        <v>39.192999999999998</v>
      </c>
      <c r="E31" s="16">
        <v>11.452076999252588</v>
      </c>
      <c r="F31" s="16">
        <v>12.429583000000001</v>
      </c>
      <c r="G31" s="16">
        <f t="shared" si="3"/>
        <v>39.887100302860247</v>
      </c>
      <c r="H31" s="16" t="s">
        <v>30</v>
      </c>
      <c r="I31" s="25" t="s">
        <v>37</v>
      </c>
    </row>
    <row r="32" spans="1:9" customFormat="1" ht="27" customHeight="1" x14ac:dyDescent="0.25">
      <c r="A32" s="13" t="s">
        <v>46</v>
      </c>
      <c r="B32" s="14">
        <v>85.47</v>
      </c>
      <c r="C32" s="14">
        <v>10</v>
      </c>
      <c r="D32" s="16">
        <v>43.058</v>
      </c>
      <c r="E32" s="16">
        <v>23.56567361651987</v>
      </c>
      <c r="F32" s="16">
        <v>25.057049999999997</v>
      </c>
      <c r="G32" s="16">
        <f t="shared" si="3"/>
        <v>43.782523621233295</v>
      </c>
      <c r="H32" s="16" t="s">
        <v>30</v>
      </c>
      <c r="I32" s="26"/>
    </row>
    <row r="33" spans="1:9" customFormat="1" ht="75" customHeight="1" x14ac:dyDescent="0.25">
      <c r="A33" s="13" t="s">
        <v>47</v>
      </c>
      <c r="B33" s="14">
        <v>2.2890000000000001</v>
      </c>
      <c r="C33" s="14">
        <v>8.5</v>
      </c>
      <c r="D33" s="16">
        <v>80.489999999999995</v>
      </c>
      <c r="E33" s="16">
        <v>1.7375295488039997</v>
      </c>
      <c r="F33" s="16">
        <v>1.7767329999999999</v>
      </c>
      <c r="G33" s="16">
        <f t="shared" si="3"/>
        <v>114.02034387542759</v>
      </c>
      <c r="H33" s="16" t="s">
        <v>30</v>
      </c>
      <c r="I33" s="27"/>
    </row>
    <row r="34" spans="1:9" customFormat="1" ht="18" customHeight="1" x14ac:dyDescent="0.25">
      <c r="A34" s="13" t="s">
        <v>48</v>
      </c>
      <c r="B34" s="14">
        <v>2.68</v>
      </c>
      <c r="C34" s="14">
        <v>10</v>
      </c>
      <c r="D34" s="16">
        <v>30.207000000000001</v>
      </c>
      <c r="E34" s="16">
        <v>0.55420903728000004</v>
      </c>
      <c r="F34" s="16">
        <v>0.54351799999999995</v>
      </c>
      <c r="G34" s="16">
        <v>30.2</v>
      </c>
      <c r="H34" s="16">
        <f t="shared" si="4"/>
        <v>1.0691037280000093E-2</v>
      </c>
      <c r="I34" s="2"/>
    </row>
    <row r="35" spans="1:9" customFormat="1" ht="20.25" customHeight="1" x14ac:dyDescent="0.25">
      <c r="A35" s="13" t="s">
        <v>49</v>
      </c>
      <c r="B35" s="14">
        <v>52.68</v>
      </c>
      <c r="C35" s="14">
        <v>6.25</v>
      </c>
      <c r="D35" s="16">
        <v>61.595999999999997</v>
      </c>
      <c r="E35" s="16">
        <v>21.339877962851997</v>
      </c>
      <c r="F35" s="16">
        <v>22.693689999999997</v>
      </c>
      <c r="G35" s="16">
        <f t="shared" si="3"/>
        <v>61.761116690207714</v>
      </c>
      <c r="H35" s="16" t="s">
        <v>30</v>
      </c>
      <c r="I35" s="2"/>
    </row>
    <row r="36" spans="1:9" customFormat="1" ht="24" customHeight="1" x14ac:dyDescent="0.25">
      <c r="A36" s="13" t="s">
        <v>50</v>
      </c>
      <c r="B36" s="14">
        <v>125.32</v>
      </c>
      <c r="C36" s="14">
        <v>5.75</v>
      </c>
      <c r="D36" s="16">
        <v>45.86</v>
      </c>
      <c r="E36" s="16">
        <v>39.586435465199997</v>
      </c>
      <c r="F36" s="16">
        <v>38.651432999999997</v>
      </c>
      <c r="G36" s="16">
        <f t="shared" si="3"/>
        <v>43.983614832142493</v>
      </c>
      <c r="H36" s="16">
        <f t="shared" si="4"/>
        <v>0.93500246520000019</v>
      </c>
      <c r="I36" s="2"/>
    </row>
  </sheetData>
  <mergeCells count="8">
    <mergeCell ref="A1:I1"/>
    <mergeCell ref="I31:I33"/>
    <mergeCell ref="D18:E18"/>
    <mergeCell ref="D23:E23"/>
    <mergeCell ref="D10:E10"/>
    <mergeCell ref="D9:E9"/>
    <mergeCell ref="D15:E15"/>
    <mergeCell ref="D17:E17"/>
  </mergeCells>
  <printOptions horizontalCentered="1"/>
  <pageMargins left="0.51181102362204722" right="0.51181102362204722" top="0.55118110236220474" bottom="0.55118110236220474" header="0.31496062992125984" footer="0.31496062992125984"/>
  <pageSetup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Availab 23-24</vt:lpstr>
      <vt:lpstr>Aug</vt:lpstr>
      <vt:lpstr>Aug!Print_Area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2023-12-05T15:13:49Z</dcterms:modified>
</cp:coreProperties>
</file>